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xr:revisionPtr revIDLastSave="0" documentId="8_{0F28080C-995C-478B-A25F-12E5AB1A11BA}" xr6:coauthVersionLast="46" xr6:coauthVersionMax="46" xr10:uidLastSave="{00000000-0000-0000-0000-000000000000}"/>
  <bookViews>
    <workbookView xWindow="-120" yWindow="-120" windowWidth="24240" windowHeight="13140" xr2:uid="{2596B2A1-FEA4-4F94-9239-1F68DCD87A49}"/>
  </bookViews>
  <sheets>
    <sheet name="Wheat Budget" sheetId="1" r:id="rId1"/>
    <sheet name="Wheat Forecast" sheetId="2" r:id="rId2"/>
    <sheet name="Wheat Projected Cashflo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D21" i="3"/>
  <c r="C21" i="3"/>
  <c r="D19" i="3"/>
  <c r="C19" i="3"/>
  <c r="E19" i="3"/>
  <c r="E6" i="3"/>
  <c r="F6" i="3"/>
  <c r="C6" i="3"/>
  <c r="D6" i="3"/>
  <c r="B6" i="3"/>
  <c r="E5" i="3"/>
  <c r="D5" i="3"/>
  <c r="D18" i="3"/>
  <c r="C18" i="3"/>
  <c r="D17" i="3"/>
  <c r="C17" i="3"/>
  <c r="D16" i="3"/>
  <c r="C16" i="3"/>
  <c r="C15" i="3"/>
  <c r="D13" i="3"/>
  <c r="C13" i="3"/>
  <c r="D14" i="3"/>
  <c r="C14" i="3"/>
  <c r="D12" i="3"/>
  <c r="C10" i="3"/>
  <c r="C11" i="3"/>
  <c r="C9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B4" i="2"/>
  <c r="D4" i="2" s="1"/>
  <c r="F27" i="1"/>
  <c r="E27" i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A23" i="2"/>
  <c r="A22" i="2"/>
  <c r="A20" i="2"/>
  <c r="A21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5" i="2"/>
  <c r="F32" i="1"/>
  <c r="E32" i="1"/>
  <c r="B30" i="1"/>
  <c r="F25" i="1"/>
  <c r="E25" i="1"/>
  <c r="F23" i="1"/>
  <c r="E23" i="1"/>
  <c r="F20" i="1"/>
  <c r="E20" i="1"/>
  <c r="F13" i="1"/>
  <c r="E13" i="1"/>
  <c r="B32" i="1"/>
  <c r="B31" i="1"/>
  <c r="B20" i="1"/>
  <c r="B21" i="1" s="1"/>
  <c r="B13" i="1"/>
  <c r="D2" i="3" l="1"/>
  <c r="E2" i="3" s="1"/>
  <c r="E21" i="3" s="1"/>
  <c r="F19" i="3"/>
  <c r="F4" i="2"/>
  <c r="G4" i="2" s="1"/>
  <c r="D20" i="2"/>
  <c r="F20" i="2" s="1"/>
  <c r="D16" i="2"/>
  <c r="F16" i="2" s="1"/>
  <c r="D12" i="2"/>
  <c r="F12" i="2" s="1"/>
  <c r="D8" i="2"/>
  <c r="F8" i="2" s="1"/>
  <c r="D21" i="2"/>
  <c r="F21" i="2" s="1"/>
  <c r="D17" i="2"/>
  <c r="F17" i="2" s="1"/>
  <c r="D13" i="2"/>
  <c r="F13" i="2" s="1"/>
  <c r="D9" i="2"/>
  <c r="F9" i="2" s="1"/>
  <c r="D5" i="2"/>
  <c r="F5" i="2" s="1"/>
  <c r="D22" i="2"/>
  <c r="F22" i="2" s="1"/>
  <c r="D18" i="2"/>
  <c r="F18" i="2" s="1"/>
  <c r="D14" i="2"/>
  <c r="F14" i="2" s="1"/>
  <c r="D10" i="2"/>
  <c r="F10" i="2" s="1"/>
  <c r="D6" i="2"/>
  <c r="F6" i="2" s="1"/>
  <c r="D23" i="2"/>
  <c r="F23" i="2" s="1"/>
  <c r="D19" i="2"/>
  <c r="F19" i="2" s="1"/>
  <c r="D15" i="2"/>
  <c r="F15" i="2" s="1"/>
  <c r="D11" i="2"/>
  <c r="F11" i="2" s="1"/>
  <c r="D7" i="2"/>
  <c r="F7" i="2" s="1"/>
  <c r="B25" i="1"/>
  <c r="G5" i="2" l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H4" i="2"/>
  <c r="H5" i="2" s="1"/>
  <c r="H6" i="2" s="1"/>
  <c r="H7" i="2" s="1"/>
  <c r="H8" i="2" s="1"/>
  <c r="H9" i="2" s="1"/>
  <c r="H10" i="2" l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</calcChain>
</file>

<file path=xl/sharedStrings.xml><?xml version="1.0" encoding="utf-8"?>
<sst xmlns="http://schemas.openxmlformats.org/spreadsheetml/2006/main" count="84" uniqueCount="57">
  <si>
    <t>Wheat Budget</t>
  </si>
  <si>
    <t>Seed and Treatment</t>
  </si>
  <si>
    <t>Fertilizer</t>
  </si>
  <si>
    <t>Fungicide</t>
  </si>
  <si>
    <t>Fuel</t>
  </si>
  <si>
    <t>Machinary Operating</t>
  </si>
  <si>
    <t>Crop  Insurance</t>
  </si>
  <si>
    <t>Other Costs</t>
  </si>
  <si>
    <t>Interest onOperating</t>
  </si>
  <si>
    <t>Total Operating</t>
  </si>
  <si>
    <t>Wheat</t>
  </si>
  <si>
    <t>% Var</t>
  </si>
  <si>
    <t>Low</t>
  </si>
  <si>
    <t>High</t>
  </si>
  <si>
    <t>Herbicide</t>
  </si>
  <si>
    <t>B   Fixed Costs</t>
  </si>
  <si>
    <t>land Investment Costs</t>
  </si>
  <si>
    <t>Machinery Depreciation</t>
  </si>
  <si>
    <t>Machinaery Investment</t>
  </si>
  <si>
    <t>Total Fixed</t>
  </si>
  <si>
    <t>Total operating and Fixed</t>
  </si>
  <si>
    <t>C. Labour</t>
  </si>
  <si>
    <t>D.Total Costs</t>
  </si>
  <si>
    <t>E.Estimated Farmgate Price</t>
  </si>
  <si>
    <t>F. Breakeven Yield</t>
  </si>
  <si>
    <t>To cover op costs</t>
  </si>
  <si>
    <t>To Cover Op &amp; Fixd Costs</t>
  </si>
  <si>
    <t>To Cover Total Costs</t>
  </si>
  <si>
    <t>A. Operating Costs</t>
  </si>
  <si>
    <t>Storage Costs</t>
  </si>
  <si>
    <t>ac</t>
  </si>
  <si>
    <t>bu</t>
  </si>
  <si>
    <t>bu/ac</t>
  </si>
  <si>
    <t>Wheat Forecast</t>
  </si>
  <si>
    <t>Profit</t>
  </si>
  <si>
    <t>#</t>
  </si>
  <si>
    <t>Yield</t>
  </si>
  <si>
    <t>Price</t>
  </si>
  <si>
    <t>Sales</t>
  </si>
  <si>
    <t>Costs</t>
  </si>
  <si>
    <t>profit</t>
  </si>
  <si>
    <t>to Date</t>
  </si>
  <si>
    <t>Equity</t>
  </si>
  <si>
    <t>Wheat Cashflow</t>
  </si>
  <si>
    <t>Beginning Cash</t>
  </si>
  <si>
    <t>Cash Inflows</t>
  </si>
  <si>
    <t>Wheat sales</t>
  </si>
  <si>
    <t>Total  Cash Inflows</t>
  </si>
  <si>
    <t>Cash Outflows</t>
  </si>
  <si>
    <t>Labour</t>
  </si>
  <si>
    <t>Total Cashflow</t>
  </si>
  <si>
    <t>Ending Cash</t>
  </si>
  <si>
    <t>Quarter 1</t>
  </si>
  <si>
    <t>Quarter 2</t>
  </si>
  <si>
    <t>Quarter 3</t>
  </si>
  <si>
    <t>Quarter 4</t>
  </si>
  <si>
    <t>Total(Year)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</si>
</sst>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3">
    <xf numFmtId="0" fontId="0" fillId="0" borderId="0" xfId="0"/>
    <xf numFmtId="0" fontId="4" fillId="2" borderId="1" xfId="2" applyFont="1" applyFill="1"/>
    <xf numFmtId="0" fontId="5" fillId="2" borderId="0" xfId="0" applyFont="1" applyFill="1"/>
    <xf numFmtId="0" fontId="6" fillId="2" borderId="3" xfId="0" applyFont="1" applyFill="1" applyBorder="1"/>
    <xf numFmtId="43" fontId="5" fillId="2" borderId="0" xfId="0" applyNumberFormat="1" applyFont="1" applyFill="1"/>
    <xf numFmtId="43" fontId="5" fillId="2" borderId="9" xfId="0" applyNumberFormat="1" applyFont="1" applyFill="1" applyBorder="1"/>
    <xf numFmtId="0" fontId="5" fillId="2" borderId="3" xfId="0" applyFont="1" applyFill="1" applyBorder="1"/>
    <xf numFmtId="43" fontId="5" fillId="2" borderId="3" xfId="0" applyNumberFormat="1" applyFont="1" applyFill="1" applyBorder="1"/>
    <xf numFmtId="0" fontId="5" fillId="2" borderId="5" xfId="0" applyFont="1" applyFill="1" applyBorder="1" applyAlignment="1">
      <alignment horizontal="left" indent="1"/>
    </xf>
    <xf numFmtId="43" fontId="5" fillId="2" borderId="4" xfId="0" applyNumberFormat="1" applyFont="1" applyFill="1" applyBorder="1"/>
    <xf numFmtId="43" fontId="5" fillId="2" borderId="5" xfId="0" applyNumberFormat="1" applyFont="1" applyFill="1" applyBorder="1"/>
    <xf numFmtId="43" fontId="5" fillId="2" borderId="0" xfId="0" applyNumberFormat="1" applyFont="1" applyFill="1" applyBorder="1"/>
    <xf numFmtId="0" fontId="5" fillId="2" borderId="5" xfId="0" applyFont="1" applyFill="1" applyBorder="1"/>
    <xf numFmtId="0" fontId="6" fillId="2" borderId="8" xfId="0" applyFont="1" applyFill="1" applyBorder="1"/>
    <xf numFmtId="43" fontId="6" fillId="2" borderId="7" xfId="0" applyNumberFormat="1" applyFont="1" applyFill="1" applyBorder="1"/>
    <xf numFmtId="0" fontId="7" fillId="3" borderId="0" xfId="0" applyFont="1" applyFill="1"/>
    <xf numFmtId="0" fontId="7" fillId="3" borderId="10" xfId="0" applyFont="1" applyFill="1" applyBorder="1"/>
    <xf numFmtId="1" fontId="7" fillId="3" borderId="10" xfId="0" applyNumberFormat="1" applyFont="1" applyFill="1" applyBorder="1"/>
    <xf numFmtId="2" fontId="7" fillId="3" borderId="10" xfId="0" applyNumberFormat="1" applyFont="1" applyFill="1" applyBorder="1"/>
    <xf numFmtId="0" fontId="7" fillId="4" borderId="3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0" fontId="7" fillId="4" borderId="4" xfId="0" applyFont="1" applyFill="1" applyBorder="1"/>
    <xf numFmtId="0" fontId="7" fillId="4" borderId="6" xfId="0" applyFont="1" applyFill="1" applyBorder="1"/>
    <xf numFmtId="2" fontId="7" fillId="4" borderId="0" xfId="0" applyNumberFormat="1" applyFont="1" applyFill="1"/>
    <xf numFmtId="2" fontId="7" fillId="4" borderId="2" xfId="0" applyNumberFormat="1" applyFont="1" applyFill="1" applyBorder="1"/>
    <xf numFmtId="9" fontId="7" fillId="4" borderId="0" xfId="0" applyNumberFormat="1" applyFont="1" applyFill="1"/>
    <xf numFmtId="2" fontId="7" fillId="4" borderId="3" xfId="0" applyNumberFormat="1" applyFont="1" applyFill="1" applyBorder="1"/>
    <xf numFmtId="9" fontId="7" fillId="4" borderId="3" xfId="1" applyFont="1" applyFill="1" applyBorder="1"/>
    <xf numFmtId="9" fontId="7" fillId="4" borderId="0" xfId="1" applyFont="1" applyFill="1"/>
    <xf numFmtId="164" fontId="7" fillId="4" borderId="0" xfId="0" applyNumberFormat="1" applyFont="1" applyFill="1"/>
    <xf numFmtId="164" fontId="7" fillId="4" borderId="3" xfId="0" applyNumberFormat="1" applyFont="1" applyFill="1" applyBorder="1"/>
    <xf numFmtId="0" fontId="8" fillId="4" borderId="3" xfId="0" applyFont="1" applyFill="1" applyBorder="1"/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CD0B-2B85-4226-BC23-42D2E9F62449}">
  <sheetPr>
    <tabColor rgb="FF00B050"/>
  </sheetPr>
  <dimension ref="A1:G32"/>
  <sheetViews>
    <sheetView tabSelected="1" workbookViewId="0">
      <selection activeCell="J8" sqref="J8"/>
    </sheetView>
  </sheetViews>
  <sheetFormatPr defaultRowHeight="17.25" x14ac:dyDescent="0.3"/>
  <cols>
    <col min="1" max="1" width="26.5703125" style="20" customWidth="1"/>
    <col min="2" max="2" width="11.5703125" style="20" bestFit="1" customWidth="1"/>
    <col min="3" max="16384" width="9.140625" style="20"/>
  </cols>
  <sheetData>
    <row r="1" spans="1:6" ht="23.25" customHeight="1" x14ac:dyDescent="0.35">
      <c r="A1" s="32" t="s">
        <v>0</v>
      </c>
    </row>
    <row r="2" spans="1:6" ht="18.75" customHeight="1" x14ac:dyDescent="0.3">
      <c r="A2" s="21"/>
      <c r="B2" s="22" t="s">
        <v>10</v>
      </c>
      <c r="C2" s="22"/>
      <c r="D2" s="22" t="s">
        <v>11</v>
      </c>
      <c r="E2" s="22" t="s">
        <v>12</v>
      </c>
      <c r="F2" s="22" t="s">
        <v>13</v>
      </c>
    </row>
    <row r="3" spans="1:6" x14ac:dyDescent="0.3">
      <c r="A3" s="19" t="s">
        <v>28</v>
      </c>
      <c r="F3" s="23"/>
    </row>
    <row r="4" spans="1:6" x14ac:dyDescent="0.3">
      <c r="A4" s="19" t="s">
        <v>1</v>
      </c>
      <c r="B4" s="24">
        <v>26</v>
      </c>
      <c r="C4" s="20" t="s">
        <v>30</v>
      </c>
      <c r="F4" s="19"/>
    </row>
    <row r="5" spans="1:6" x14ac:dyDescent="0.3">
      <c r="A5" s="19" t="s">
        <v>2</v>
      </c>
      <c r="B5" s="20">
        <v>76.7</v>
      </c>
      <c r="C5" s="20" t="s">
        <v>30</v>
      </c>
      <c r="F5" s="19"/>
    </row>
    <row r="6" spans="1:6" x14ac:dyDescent="0.3">
      <c r="A6" s="19" t="s">
        <v>14</v>
      </c>
      <c r="B6" s="20">
        <v>26.45</v>
      </c>
      <c r="C6" s="20" t="s">
        <v>30</v>
      </c>
      <c r="F6" s="19"/>
    </row>
    <row r="7" spans="1:6" x14ac:dyDescent="0.3">
      <c r="A7" s="19" t="s">
        <v>3</v>
      </c>
      <c r="B7" s="20">
        <v>21.63</v>
      </c>
      <c r="C7" s="20" t="s">
        <v>30</v>
      </c>
      <c r="F7" s="19"/>
    </row>
    <row r="8" spans="1:6" x14ac:dyDescent="0.3">
      <c r="A8" s="19" t="s">
        <v>4</v>
      </c>
      <c r="B8" s="20">
        <v>17.95</v>
      </c>
      <c r="C8" s="20" t="s">
        <v>30</v>
      </c>
      <c r="F8" s="19"/>
    </row>
    <row r="9" spans="1:6" x14ac:dyDescent="0.3">
      <c r="A9" s="19" t="s">
        <v>5</v>
      </c>
      <c r="B9" s="20">
        <v>10</v>
      </c>
      <c r="C9" s="20" t="s">
        <v>30</v>
      </c>
      <c r="F9" s="19"/>
    </row>
    <row r="10" spans="1:6" x14ac:dyDescent="0.3">
      <c r="A10" s="19" t="s">
        <v>6</v>
      </c>
      <c r="B10" s="20">
        <v>10.08</v>
      </c>
      <c r="C10" s="20" t="s">
        <v>30</v>
      </c>
      <c r="F10" s="19"/>
    </row>
    <row r="11" spans="1:6" x14ac:dyDescent="0.3">
      <c r="A11" s="19" t="s">
        <v>7</v>
      </c>
      <c r="B11" s="20">
        <v>12.1</v>
      </c>
      <c r="C11" s="20" t="s">
        <v>30</v>
      </c>
      <c r="F11" s="19"/>
    </row>
    <row r="12" spans="1:6" x14ac:dyDescent="0.3">
      <c r="A12" s="19" t="s">
        <v>8</v>
      </c>
      <c r="B12" s="20">
        <v>5.53</v>
      </c>
      <c r="C12" s="20" t="s">
        <v>30</v>
      </c>
      <c r="F12" s="19"/>
    </row>
    <row r="13" spans="1:6" x14ac:dyDescent="0.3">
      <c r="A13" s="19" t="s">
        <v>9</v>
      </c>
      <c r="B13" s="25">
        <f>SUM(B4:B12)</f>
        <v>206.44</v>
      </c>
      <c r="C13" s="20" t="s">
        <v>30</v>
      </c>
      <c r="D13" s="26">
        <v>0.1</v>
      </c>
      <c r="E13" s="24">
        <f>$B$13*(1-$D$13)</f>
        <v>185.79599999999999</v>
      </c>
      <c r="F13" s="27">
        <f>$B$13*(1+$D$13)</f>
        <v>227.084</v>
      </c>
    </row>
    <row r="14" spans="1:6" x14ac:dyDescent="0.3">
      <c r="A14" s="19"/>
      <c r="F14" s="19"/>
    </row>
    <row r="15" spans="1:6" x14ac:dyDescent="0.3">
      <c r="A15" s="19" t="s">
        <v>15</v>
      </c>
      <c r="F15" s="19"/>
    </row>
    <row r="16" spans="1:6" x14ac:dyDescent="0.3">
      <c r="A16" s="19" t="s">
        <v>16</v>
      </c>
      <c r="B16" s="20">
        <v>50</v>
      </c>
      <c r="C16" s="20" t="s">
        <v>30</v>
      </c>
      <c r="F16" s="19"/>
    </row>
    <row r="17" spans="1:7" x14ac:dyDescent="0.3">
      <c r="A17" s="19" t="s">
        <v>17</v>
      </c>
      <c r="B17" s="20">
        <v>35</v>
      </c>
      <c r="C17" s="20" t="s">
        <v>30</v>
      </c>
      <c r="F17" s="19"/>
    </row>
    <row r="18" spans="1:7" x14ac:dyDescent="0.3">
      <c r="A18" s="19" t="s">
        <v>18</v>
      </c>
      <c r="B18" s="20">
        <v>8.75</v>
      </c>
      <c r="C18" s="20" t="s">
        <v>30</v>
      </c>
      <c r="F18" s="19"/>
    </row>
    <row r="19" spans="1:7" x14ac:dyDescent="0.3">
      <c r="A19" s="19" t="s">
        <v>29</v>
      </c>
      <c r="B19" s="20">
        <v>3.52</v>
      </c>
      <c r="F19" s="28"/>
    </row>
    <row r="20" spans="1:7" x14ac:dyDescent="0.3">
      <c r="A20" s="19" t="s">
        <v>19</v>
      </c>
      <c r="B20" s="25">
        <f>SUM(B16:B19)</f>
        <v>97.27</v>
      </c>
      <c r="C20" s="20" t="s">
        <v>30</v>
      </c>
      <c r="D20" s="29">
        <v>0.02</v>
      </c>
      <c r="E20" s="24">
        <f>$B$20*(1-$D$20)</f>
        <v>95.32459999999999</v>
      </c>
      <c r="F20" s="27">
        <f>$B$20*(1+$D$20)</f>
        <v>99.215400000000002</v>
      </c>
    </row>
    <row r="21" spans="1:7" x14ac:dyDescent="0.3">
      <c r="A21" s="19" t="s">
        <v>20</v>
      </c>
      <c r="B21" s="25">
        <f>B13+B20</f>
        <v>303.70999999999998</v>
      </c>
      <c r="C21" s="20" t="s">
        <v>30</v>
      </c>
      <c r="F21" s="19"/>
    </row>
    <row r="22" spans="1:7" x14ac:dyDescent="0.3">
      <c r="A22" s="19"/>
      <c r="F22" s="19"/>
    </row>
    <row r="23" spans="1:7" x14ac:dyDescent="0.3">
      <c r="A23" s="19" t="s">
        <v>21</v>
      </c>
      <c r="B23" s="20">
        <v>26.25</v>
      </c>
      <c r="C23" s="20" t="s">
        <v>30</v>
      </c>
      <c r="D23" s="26">
        <v>0.1</v>
      </c>
      <c r="E23" s="24">
        <f>$B$23*(1-$D$23)</f>
        <v>23.625</v>
      </c>
      <c r="F23" s="27">
        <f>$B$23*(1+$D$23)</f>
        <v>28.875000000000004</v>
      </c>
    </row>
    <row r="24" spans="1:7" x14ac:dyDescent="0.3">
      <c r="A24" s="19"/>
      <c r="F24" s="19"/>
    </row>
    <row r="25" spans="1:7" x14ac:dyDescent="0.3">
      <c r="A25" s="19" t="s">
        <v>22</v>
      </c>
      <c r="B25" s="24">
        <f>B13+B20+B23</f>
        <v>329.96</v>
      </c>
      <c r="C25" s="20" t="s">
        <v>30</v>
      </c>
      <c r="E25" s="24">
        <f>SUM(E13+E20+E23)</f>
        <v>304.74559999999997</v>
      </c>
      <c r="F25" s="27">
        <f>SUM(F13+F20+F23)</f>
        <v>355.17439999999999</v>
      </c>
    </row>
    <row r="26" spans="1:7" x14ac:dyDescent="0.3">
      <c r="A26" s="19"/>
      <c r="F26" s="19"/>
    </row>
    <row r="27" spans="1:7" x14ac:dyDescent="0.3">
      <c r="A27" s="19" t="s">
        <v>23</v>
      </c>
      <c r="B27" s="20">
        <v>6.5</v>
      </c>
      <c r="C27" s="20" t="s">
        <v>31</v>
      </c>
      <c r="D27" s="26">
        <v>0.2</v>
      </c>
      <c r="E27" s="24">
        <f>$B$27*(1-$D$27)</f>
        <v>5.2</v>
      </c>
      <c r="F27" s="27">
        <f>$B$27*(1+$D$27)</f>
        <v>7.8</v>
      </c>
      <c r="G27" s="24"/>
    </row>
    <row r="28" spans="1:7" x14ac:dyDescent="0.3">
      <c r="A28" s="19"/>
      <c r="F28" s="19"/>
    </row>
    <row r="29" spans="1:7" x14ac:dyDescent="0.3">
      <c r="A29" s="19" t="s">
        <v>24</v>
      </c>
      <c r="F29" s="19"/>
    </row>
    <row r="30" spans="1:7" x14ac:dyDescent="0.3">
      <c r="A30" s="19" t="s">
        <v>25</v>
      </c>
      <c r="B30" s="30">
        <f>B13/B27</f>
        <v>31.759999999999998</v>
      </c>
      <c r="C30" s="20" t="s">
        <v>32</v>
      </c>
      <c r="F30" s="19"/>
    </row>
    <row r="31" spans="1:7" x14ac:dyDescent="0.3">
      <c r="A31" s="19" t="s">
        <v>26</v>
      </c>
      <c r="B31" s="30">
        <f>B21/B27</f>
        <v>46.724615384615383</v>
      </c>
      <c r="C31" s="20" t="s">
        <v>32</v>
      </c>
      <c r="F31" s="19"/>
    </row>
    <row r="32" spans="1:7" x14ac:dyDescent="0.3">
      <c r="A32" s="19" t="s">
        <v>27</v>
      </c>
      <c r="B32" s="30">
        <f>B25/B27</f>
        <v>50.763076923076923</v>
      </c>
      <c r="C32" s="20" t="s">
        <v>32</v>
      </c>
      <c r="D32" s="26">
        <v>0.2</v>
      </c>
      <c r="E32" s="30">
        <f>$B$32*(1-$D$32)</f>
        <v>40.610461538461543</v>
      </c>
      <c r="F32" s="31">
        <f>$B$32*(1+$D$32)</f>
        <v>60.915692307692304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9C4D-1E2D-4C09-A51B-45CCE307BB4A}">
  <sheetPr>
    <tabColor rgb="FF00B0F0"/>
  </sheetPr>
  <dimension ref="A1:H23"/>
  <sheetViews>
    <sheetView showGridLines="0" workbookViewId="0">
      <selection activeCell="J11" sqref="J11"/>
    </sheetView>
  </sheetViews>
  <sheetFormatPr defaultRowHeight="17.25" x14ac:dyDescent="0.3"/>
  <cols>
    <col min="1" max="4" width="9.140625" style="15"/>
    <col min="5" max="5" width="9" style="15" bestFit="1" customWidth="1"/>
    <col min="6" max="6" width="9.140625" style="15"/>
    <col min="7" max="7" width="10" style="15" bestFit="1" customWidth="1"/>
    <col min="8" max="16384" width="9.140625" style="15"/>
  </cols>
  <sheetData>
    <row r="1" spans="1:8" x14ac:dyDescent="0.3">
      <c r="A1" s="15" t="s">
        <v>33</v>
      </c>
    </row>
    <row r="2" spans="1:8" x14ac:dyDescent="0.3">
      <c r="G2" s="15" t="s">
        <v>34</v>
      </c>
      <c r="H2" s="15">
        <v>500</v>
      </c>
    </row>
    <row r="3" spans="1:8" x14ac:dyDescent="0.3">
      <c r="A3" s="16" t="s">
        <v>35</v>
      </c>
      <c r="B3" s="16" t="s">
        <v>36</v>
      </c>
      <c r="C3" s="16" t="s">
        <v>37</v>
      </c>
      <c r="D3" s="16" t="s">
        <v>38</v>
      </c>
      <c r="E3" s="16" t="s">
        <v>39</v>
      </c>
      <c r="F3" s="16" t="s">
        <v>40</v>
      </c>
      <c r="G3" s="16" t="s">
        <v>41</v>
      </c>
      <c r="H3" s="16" t="s">
        <v>42</v>
      </c>
    </row>
    <row r="4" spans="1:8" x14ac:dyDescent="0.3">
      <c r="A4" s="17">
        <v>1</v>
      </c>
      <c r="B4" s="16">
        <f ca="1">RANDBETWEEN('Wheat Budget'!E$32,'Wheat Budget'!F$32)</f>
        <v>42</v>
      </c>
      <c r="C4" s="18">
        <f ca="1">RANDBETWEEN('Wheat Budget'!E$27*100,'Wheat Budget'!F$27*100)/100</f>
        <v>6.51</v>
      </c>
      <c r="D4" s="16">
        <f ca="1">B4*C4</f>
        <v>273.42</v>
      </c>
      <c r="E4" s="16">
        <f ca="1">RANDBETWEEN('Wheat Budget'!E$25*100,'Wheat Budget'!F$25*100)/100</f>
        <v>337.08</v>
      </c>
      <c r="F4" s="16">
        <f ca="1">D4-E4</f>
        <v>-63.659999999999968</v>
      </c>
      <c r="G4" s="16">
        <f ca="1">F4</f>
        <v>-63.659999999999968</v>
      </c>
      <c r="H4" s="16">
        <f ca="1">H2+F4</f>
        <v>436.34000000000003</v>
      </c>
    </row>
    <row r="5" spans="1:8" x14ac:dyDescent="0.3">
      <c r="A5" s="17">
        <f>A4+1</f>
        <v>2</v>
      </c>
      <c r="B5" s="16">
        <f ca="1">RANDBETWEEN('Wheat Budget'!E$32,'Wheat Budget'!F$32)</f>
        <v>58</v>
      </c>
      <c r="C5" s="18">
        <f ca="1">RANDBETWEEN('Wheat Budget'!E$27*100,'Wheat Budget'!F$27*100)/100</f>
        <v>7.6</v>
      </c>
      <c r="D5" s="16">
        <f t="shared" ref="D5:D23" ca="1" si="0">B5*C5</f>
        <v>440.79999999999995</v>
      </c>
      <c r="E5" s="16">
        <f ca="1">RANDBETWEEN('Wheat Budget'!E$25*100,'Wheat Budget'!F$25*100)/100</f>
        <v>320.58999999999997</v>
      </c>
      <c r="F5" s="16">
        <f t="shared" ref="F5:F23" ca="1" si="1">D5-E5</f>
        <v>120.20999999999998</v>
      </c>
      <c r="G5" s="16">
        <f ca="1">G4+F5</f>
        <v>56.550000000000011</v>
      </c>
      <c r="H5" s="16">
        <f ca="1">H4+F5</f>
        <v>556.54999999999995</v>
      </c>
    </row>
    <row r="6" spans="1:8" x14ac:dyDescent="0.3">
      <c r="A6" s="17">
        <f t="shared" ref="A6:A21" si="2">A5+1</f>
        <v>3</v>
      </c>
      <c r="B6" s="16">
        <f ca="1">RANDBETWEEN('Wheat Budget'!E$32,'Wheat Budget'!F$32)</f>
        <v>46</v>
      </c>
      <c r="C6" s="18">
        <f ca="1">RANDBETWEEN('Wheat Budget'!E$27*100,'Wheat Budget'!F$27*100)/100</f>
        <v>5.32</v>
      </c>
      <c r="D6" s="16">
        <f t="shared" ca="1" si="0"/>
        <v>244.72000000000003</v>
      </c>
      <c r="E6" s="16">
        <f ca="1">RANDBETWEEN('Wheat Budget'!E$25*100,'Wheat Budget'!F$25*100)/100</f>
        <v>321.94</v>
      </c>
      <c r="F6" s="16">
        <f t="shared" ca="1" si="1"/>
        <v>-77.21999999999997</v>
      </c>
      <c r="G6" s="16">
        <f t="shared" ref="G6:G23" ca="1" si="3">G5+F6</f>
        <v>-20.669999999999959</v>
      </c>
      <c r="H6" s="16">
        <f t="shared" ref="H6:H23" ca="1" si="4">H5+F6</f>
        <v>479.33</v>
      </c>
    </row>
    <row r="7" spans="1:8" x14ac:dyDescent="0.3">
      <c r="A7" s="17">
        <f t="shared" si="2"/>
        <v>4</v>
      </c>
      <c r="B7" s="16">
        <f ca="1">RANDBETWEEN('Wheat Budget'!E$32,'Wheat Budget'!F$32)</f>
        <v>47</v>
      </c>
      <c r="C7" s="18">
        <f ca="1">RANDBETWEEN('Wheat Budget'!E$27*100,'Wheat Budget'!F$27*100)/100</f>
        <v>7.75</v>
      </c>
      <c r="D7" s="16">
        <f t="shared" ca="1" si="0"/>
        <v>364.25</v>
      </c>
      <c r="E7" s="16">
        <f ca="1">RANDBETWEEN('Wheat Budget'!E$25*100,'Wheat Budget'!F$25*100)/100</f>
        <v>349.07</v>
      </c>
      <c r="F7" s="16">
        <f t="shared" ca="1" si="1"/>
        <v>15.180000000000007</v>
      </c>
      <c r="G7" s="16">
        <f t="shared" ca="1" si="3"/>
        <v>-5.4899999999999523</v>
      </c>
      <c r="H7" s="16">
        <f t="shared" ca="1" si="4"/>
        <v>494.51</v>
      </c>
    </row>
    <row r="8" spans="1:8" x14ac:dyDescent="0.3">
      <c r="A8" s="17">
        <f t="shared" si="2"/>
        <v>5</v>
      </c>
      <c r="B8" s="16">
        <f ca="1">RANDBETWEEN('Wheat Budget'!E$32,'Wheat Budget'!F$32)</f>
        <v>44</v>
      </c>
      <c r="C8" s="18">
        <f ca="1">RANDBETWEEN('Wheat Budget'!E$27*100,'Wheat Budget'!F$27*100)/100</f>
        <v>7.06</v>
      </c>
      <c r="D8" s="16">
        <f t="shared" ca="1" si="0"/>
        <v>310.64</v>
      </c>
      <c r="E8" s="16">
        <f ca="1">RANDBETWEEN('Wheat Budget'!E$25*100,'Wheat Budget'!F$25*100)/100</f>
        <v>334.09</v>
      </c>
      <c r="F8" s="16">
        <f t="shared" ca="1" si="1"/>
        <v>-23.449999999999989</v>
      </c>
      <c r="G8" s="16">
        <f t="shared" ca="1" si="3"/>
        <v>-28.939999999999941</v>
      </c>
      <c r="H8" s="16">
        <f t="shared" ca="1" si="4"/>
        <v>471.06</v>
      </c>
    </row>
    <row r="9" spans="1:8" x14ac:dyDescent="0.3">
      <c r="A9" s="17">
        <f t="shared" si="2"/>
        <v>6</v>
      </c>
      <c r="B9" s="16">
        <f ca="1">RANDBETWEEN('Wheat Budget'!E$32,'Wheat Budget'!F$32)</f>
        <v>51</v>
      </c>
      <c r="C9" s="18">
        <f ca="1">RANDBETWEEN('Wheat Budget'!E$27*100,'Wheat Budget'!F$27*100)/100</f>
        <v>7.51</v>
      </c>
      <c r="D9" s="16">
        <f t="shared" ca="1" si="0"/>
        <v>383.01</v>
      </c>
      <c r="E9" s="16">
        <f ca="1">RANDBETWEEN('Wheat Budget'!E$25*100,'Wheat Budget'!F$25*100)/100</f>
        <v>346.58</v>
      </c>
      <c r="F9" s="16">
        <f t="shared" ca="1" si="1"/>
        <v>36.430000000000007</v>
      </c>
      <c r="G9" s="16">
        <f t="shared" ca="1" si="3"/>
        <v>7.4900000000000659</v>
      </c>
      <c r="H9" s="16">
        <f t="shared" ca="1" si="4"/>
        <v>507.49</v>
      </c>
    </row>
    <row r="10" spans="1:8" x14ac:dyDescent="0.3">
      <c r="A10" s="17">
        <f t="shared" si="2"/>
        <v>7</v>
      </c>
      <c r="B10" s="16">
        <f ca="1">RANDBETWEEN('Wheat Budget'!E$32,'Wheat Budget'!F$32)</f>
        <v>46</v>
      </c>
      <c r="C10" s="18">
        <f ca="1">RANDBETWEEN('Wheat Budget'!E$27*100,'Wheat Budget'!F$27*100)/100</f>
        <v>5.36</v>
      </c>
      <c r="D10" s="16">
        <f t="shared" ca="1" si="0"/>
        <v>246.56</v>
      </c>
      <c r="E10" s="16">
        <f ca="1">RANDBETWEEN('Wheat Budget'!E$25*100,'Wheat Budget'!F$25*100)/100</f>
        <v>322.08</v>
      </c>
      <c r="F10" s="16">
        <f t="shared" ca="1" si="1"/>
        <v>-75.519999999999982</v>
      </c>
      <c r="G10" s="16">
        <f t="shared" ca="1" si="3"/>
        <v>-68.029999999999916</v>
      </c>
      <c r="H10" s="16">
        <f ca="1">H9+F10</f>
        <v>431.97</v>
      </c>
    </row>
    <row r="11" spans="1:8" x14ac:dyDescent="0.3">
      <c r="A11" s="17">
        <f t="shared" si="2"/>
        <v>8</v>
      </c>
      <c r="B11" s="16">
        <f ca="1">RANDBETWEEN('Wheat Budget'!E$32,'Wheat Budget'!F$32)</f>
        <v>44</v>
      </c>
      <c r="C11" s="18">
        <f ca="1">RANDBETWEEN('Wheat Budget'!E$27*100,'Wheat Budget'!F$27*100)/100</f>
        <v>7.27</v>
      </c>
      <c r="D11" s="16">
        <f t="shared" ca="1" si="0"/>
        <v>319.88</v>
      </c>
      <c r="E11" s="16">
        <f ca="1">RANDBETWEEN('Wheat Budget'!E$25*100,'Wheat Budget'!F$25*100)/100</f>
        <v>349.81</v>
      </c>
      <c r="F11" s="16">
        <f t="shared" ca="1" si="1"/>
        <v>-29.930000000000007</v>
      </c>
      <c r="G11" s="16">
        <f t="shared" ca="1" si="3"/>
        <v>-97.959999999999923</v>
      </c>
      <c r="H11" s="16">
        <f t="shared" ca="1" si="4"/>
        <v>402.04</v>
      </c>
    </row>
    <row r="12" spans="1:8" x14ac:dyDescent="0.3">
      <c r="A12" s="17">
        <f t="shared" si="2"/>
        <v>9</v>
      </c>
      <c r="B12" s="16">
        <f ca="1">RANDBETWEEN('Wheat Budget'!E$32,'Wheat Budget'!F$32)</f>
        <v>50</v>
      </c>
      <c r="C12" s="18">
        <f ca="1">RANDBETWEEN('Wheat Budget'!E$27*100,'Wheat Budget'!F$27*100)/100</f>
        <v>7.29</v>
      </c>
      <c r="D12" s="16">
        <f t="shared" ca="1" si="0"/>
        <v>364.5</v>
      </c>
      <c r="E12" s="16">
        <f ca="1">RANDBETWEEN('Wheat Budget'!E$25*100,'Wheat Budget'!F$25*100)/100</f>
        <v>342.63</v>
      </c>
      <c r="F12" s="16">
        <f t="shared" ca="1" si="1"/>
        <v>21.870000000000005</v>
      </c>
      <c r="G12" s="16">
        <f t="shared" ca="1" si="3"/>
        <v>-76.089999999999918</v>
      </c>
      <c r="H12" s="16">
        <f t="shared" ca="1" si="4"/>
        <v>423.91</v>
      </c>
    </row>
    <row r="13" spans="1:8" x14ac:dyDescent="0.3">
      <c r="A13" s="17">
        <f t="shared" si="2"/>
        <v>10</v>
      </c>
      <c r="B13" s="16">
        <f ca="1">RANDBETWEEN('Wheat Budget'!E$32,'Wheat Budget'!F$32)</f>
        <v>55</v>
      </c>
      <c r="C13" s="18">
        <f ca="1">RANDBETWEEN('Wheat Budget'!E$27*100,'Wheat Budget'!F$27*100)/100</f>
        <v>6.54</v>
      </c>
      <c r="D13" s="16">
        <f t="shared" ca="1" si="0"/>
        <v>359.7</v>
      </c>
      <c r="E13" s="16">
        <f ca="1">RANDBETWEEN('Wheat Budget'!E$25*100,'Wheat Budget'!F$25*100)/100</f>
        <v>338.8</v>
      </c>
      <c r="F13" s="16">
        <f t="shared" ca="1" si="1"/>
        <v>20.899999999999977</v>
      </c>
      <c r="G13" s="16">
        <f t="shared" ca="1" si="3"/>
        <v>-55.189999999999941</v>
      </c>
      <c r="H13" s="16">
        <f t="shared" ca="1" si="4"/>
        <v>444.81</v>
      </c>
    </row>
    <row r="14" spans="1:8" x14ac:dyDescent="0.3">
      <c r="A14" s="17">
        <f t="shared" si="2"/>
        <v>11</v>
      </c>
      <c r="B14" s="16">
        <f ca="1">RANDBETWEEN('Wheat Budget'!E$32,'Wheat Budget'!F$32)</f>
        <v>44</v>
      </c>
      <c r="C14" s="18">
        <f ca="1">RANDBETWEEN('Wheat Budget'!E$27*100,'Wheat Budget'!F$27*100)/100</f>
        <v>7.78</v>
      </c>
      <c r="D14" s="16">
        <f t="shared" ca="1" si="0"/>
        <v>342.32</v>
      </c>
      <c r="E14" s="16">
        <f ca="1">RANDBETWEEN('Wheat Budget'!E$25*100,'Wheat Budget'!F$25*100)/100</f>
        <v>316.2</v>
      </c>
      <c r="F14" s="16">
        <f t="shared" ca="1" si="1"/>
        <v>26.120000000000005</v>
      </c>
      <c r="G14" s="16">
        <f t="shared" ca="1" si="3"/>
        <v>-29.069999999999936</v>
      </c>
      <c r="H14" s="16">
        <f t="shared" ca="1" si="4"/>
        <v>470.93</v>
      </c>
    </row>
    <row r="15" spans="1:8" x14ac:dyDescent="0.3">
      <c r="A15" s="17">
        <f t="shared" si="2"/>
        <v>12</v>
      </c>
      <c r="B15" s="16">
        <f ca="1">RANDBETWEEN('Wheat Budget'!E$32,'Wheat Budget'!F$32)</f>
        <v>50</v>
      </c>
      <c r="C15" s="18">
        <f ca="1">RANDBETWEEN('Wheat Budget'!E$27*100,'Wheat Budget'!F$27*100)/100</f>
        <v>7.22</v>
      </c>
      <c r="D15" s="16">
        <f t="shared" ca="1" si="0"/>
        <v>361</v>
      </c>
      <c r="E15" s="16">
        <f ca="1">RANDBETWEEN('Wheat Budget'!E$25*100,'Wheat Budget'!F$25*100)/100</f>
        <v>311.97000000000003</v>
      </c>
      <c r="F15" s="16">
        <f t="shared" ca="1" si="1"/>
        <v>49.029999999999973</v>
      </c>
      <c r="G15" s="16">
        <f t="shared" ca="1" si="3"/>
        <v>19.960000000000036</v>
      </c>
      <c r="H15" s="16">
        <f t="shared" ca="1" si="4"/>
        <v>519.96</v>
      </c>
    </row>
    <row r="16" spans="1:8" x14ac:dyDescent="0.3">
      <c r="A16" s="17">
        <f t="shared" si="2"/>
        <v>13</v>
      </c>
      <c r="B16" s="16">
        <f ca="1">RANDBETWEEN('Wheat Budget'!E$32,'Wheat Budget'!F$32)</f>
        <v>43</v>
      </c>
      <c r="C16" s="18">
        <f ca="1">RANDBETWEEN('Wheat Budget'!E$27*100,'Wheat Budget'!F$27*100)/100</f>
        <v>5.61</v>
      </c>
      <c r="D16" s="16">
        <f t="shared" ca="1" si="0"/>
        <v>241.23000000000002</v>
      </c>
      <c r="E16" s="16">
        <f ca="1">RANDBETWEEN('Wheat Budget'!E$25*100,'Wheat Budget'!F$25*100)/100</f>
        <v>304.77999999999997</v>
      </c>
      <c r="F16" s="16">
        <f t="shared" ca="1" si="1"/>
        <v>-63.549999999999955</v>
      </c>
      <c r="G16" s="16">
        <f t="shared" ca="1" si="3"/>
        <v>-43.589999999999918</v>
      </c>
      <c r="H16" s="16">
        <f t="shared" ca="1" si="4"/>
        <v>456.41000000000008</v>
      </c>
    </row>
    <row r="17" spans="1:8" x14ac:dyDescent="0.3">
      <c r="A17" s="17">
        <f t="shared" si="2"/>
        <v>14</v>
      </c>
      <c r="B17" s="16">
        <f ca="1">RANDBETWEEN('Wheat Budget'!E$32,'Wheat Budget'!F$32)</f>
        <v>55</v>
      </c>
      <c r="C17" s="18">
        <f ca="1">RANDBETWEEN('Wheat Budget'!E$27*100,'Wheat Budget'!F$27*100)/100</f>
        <v>6.75</v>
      </c>
      <c r="D17" s="16">
        <f t="shared" ca="1" si="0"/>
        <v>371.25</v>
      </c>
      <c r="E17" s="16">
        <f ca="1">RANDBETWEEN('Wheat Budget'!E$25*100,'Wheat Budget'!F$25*100)/100</f>
        <v>322.05</v>
      </c>
      <c r="F17" s="16">
        <f t="shared" ca="1" si="1"/>
        <v>49.199999999999989</v>
      </c>
      <c r="G17" s="16">
        <f t="shared" ca="1" si="3"/>
        <v>5.6100000000000705</v>
      </c>
      <c r="H17" s="16">
        <f t="shared" ca="1" si="4"/>
        <v>505.61000000000007</v>
      </c>
    </row>
    <row r="18" spans="1:8" x14ac:dyDescent="0.3">
      <c r="A18" s="17">
        <f t="shared" si="2"/>
        <v>15</v>
      </c>
      <c r="B18" s="16">
        <f ca="1">RANDBETWEEN('Wheat Budget'!E$32,'Wheat Budget'!F$32)</f>
        <v>57</v>
      </c>
      <c r="C18" s="18">
        <f ca="1">RANDBETWEEN('Wheat Budget'!E$27*100,'Wheat Budget'!F$27*100)/100</f>
        <v>5.67</v>
      </c>
      <c r="D18" s="16">
        <f t="shared" ca="1" si="0"/>
        <v>323.19</v>
      </c>
      <c r="E18" s="16">
        <f ca="1">RANDBETWEEN('Wheat Budget'!E$25*100,'Wheat Budget'!F$25*100)/100</f>
        <v>307.62</v>
      </c>
      <c r="F18" s="16">
        <f t="shared" ca="1" si="1"/>
        <v>15.569999999999993</v>
      </c>
      <c r="G18" s="16">
        <f t="shared" ca="1" si="3"/>
        <v>21.180000000000064</v>
      </c>
      <c r="H18" s="16">
        <f t="shared" ca="1" si="4"/>
        <v>521.18000000000006</v>
      </c>
    </row>
    <row r="19" spans="1:8" x14ac:dyDescent="0.3">
      <c r="A19" s="17">
        <f t="shared" si="2"/>
        <v>16</v>
      </c>
      <c r="B19" s="16">
        <f ca="1">RANDBETWEEN('Wheat Budget'!E$32,'Wheat Budget'!F$32)</f>
        <v>54</v>
      </c>
      <c r="C19" s="18">
        <f ca="1">RANDBETWEEN('Wheat Budget'!E$27*100,'Wheat Budget'!F$27*100)/100</f>
        <v>6.76</v>
      </c>
      <c r="D19" s="16">
        <f t="shared" ca="1" si="0"/>
        <v>365.03999999999996</v>
      </c>
      <c r="E19" s="16">
        <f ca="1">RANDBETWEEN('Wheat Budget'!E$25*100,'Wheat Budget'!F$25*100)/100</f>
        <v>306.07</v>
      </c>
      <c r="F19" s="16">
        <f t="shared" ca="1" si="1"/>
        <v>58.96999999999997</v>
      </c>
      <c r="G19" s="16">
        <f t="shared" ca="1" si="3"/>
        <v>80.150000000000034</v>
      </c>
      <c r="H19" s="16">
        <f t="shared" ca="1" si="4"/>
        <v>580.15000000000009</v>
      </c>
    </row>
    <row r="20" spans="1:8" x14ac:dyDescent="0.3">
      <c r="A20" s="17">
        <f>A19+1</f>
        <v>17</v>
      </c>
      <c r="B20" s="16">
        <f ca="1">RANDBETWEEN('Wheat Budget'!E$32,'Wheat Budget'!F$32)</f>
        <v>50</v>
      </c>
      <c r="C20" s="18">
        <f ca="1">RANDBETWEEN('Wheat Budget'!E$27*100,'Wheat Budget'!F$27*100)/100</f>
        <v>7.71</v>
      </c>
      <c r="D20" s="16">
        <f t="shared" ca="1" si="0"/>
        <v>385.5</v>
      </c>
      <c r="E20" s="16">
        <f ca="1">RANDBETWEEN('Wheat Budget'!E$25*100,'Wheat Budget'!F$25*100)/100</f>
        <v>306.76</v>
      </c>
      <c r="F20" s="16">
        <f t="shared" ca="1" si="1"/>
        <v>78.740000000000009</v>
      </c>
      <c r="G20" s="16">
        <f t="shared" ca="1" si="3"/>
        <v>158.89000000000004</v>
      </c>
      <c r="H20" s="16">
        <f t="shared" ca="1" si="4"/>
        <v>658.8900000000001</v>
      </c>
    </row>
    <row r="21" spans="1:8" x14ac:dyDescent="0.3">
      <c r="A21" s="17">
        <f t="shared" si="2"/>
        <v>18</v>
      </c>
      <c r="B21" s="16">
        <f ca="1">RANDBETWEEN('Wheat Budget'!E$32,'Wheat Budget'!F$32)</f>
        <v>48</v>
      </c>
      <c r="C21" s="18">
        <f ca="1">RANDBETWEEN('Wheat Budget'!E$27*100,'Wheat Budget'!F$27*100)/100</f>
        <v>6.45</v>
      </c>
      <c r="D21" s="16">
        <f t="shared" ca="1" si="0"/>
        <v>309.60000000000002</v>
      </c>
      <c r="E21" s="16">
        <f ca="1">RANDBETWEEN('Wheat Budget'!E$25*100,'Wheat Budget'!F$25*100)/100</f>
        <v>304.92</v>
      </c>
      <c r="F21" s="16">
        <f t="shared" ca="1" si="1"/>
        <v>4.6800000000000068</v>
      </c>
      <c r="G21" s="16">
        <f t="shared" ca="1" si="3"/>
        <v>163.57000000000005</v>
      </c>
      <c r="H21" s="16">
        <f t="shared" ca="1" si="4"/>
        <v>663.57000000000016</v>
      </c>
    </row>
    <row r="22" spans="1:8" x14ac:dyDescent="0.3">
      <c r="A22" s="17">
        <f>A21+1</f>
        <v>19</v>
      </c>
      <c r="B22" s="16">
        <f ca="1">RANDBETWEEN('Wheat Budget'!E$32,'Wheat Budget'!F$32)</f>
        <v>47</v>
      </c>
      <c r="C22" s="18">
        <f ca="1">RANDBETWEEN('Wheat Budget'!E$27*100,'Wheat Budget'!F$27*100)/100</f>
        <v>7.17</v>
      </c>
      <c r="D22" s="16">
        <f t="shared" ca="1" si="0"/>
        <v>336.99</v>
      </c>
      <c r="E22" s="16">
        <f ca="1">RANDBETWEEN('Wheat Budget'!E$25*100,'Wheat Budget'!F$25*100)/100</f>
        <v>341.53</v>
      </c>
      <c r="F22" s="16">
        <f t="shared" ca="1" si="1"/>
        <v>-4.5399999999999636</v>
      </c>
      <c r="G22" s="16">
        <f t="shared" ca="1" si="3"/>
        <v>159.03000000000009</v>
      </c>
      <c r="H22" s="16">
        <f t="shared" ca="1" si="4"/>
        <v>659.0300000000002</v>
      </c>
    </row>
    <row r="23" spans="1:8" x14ac:dyDescent="0.3">
      <c r="A23" s="17">
        <f>A22+1</f>
        <v>20</v>
      </c>
      <c r="B23" s="16">
        <f ca="1">RANDBETWEEN('Wheat Budget'!E$32,'Wheat Budget'!F$32)</f>
        <v>43</v>
      </c>
      <c r="C23" s="18">
        <f ca="1">RANDBETWEEN('Wheat Budget'!E$27*100,'Wheat Budget'!F$27*100)/100</f>
        <v>6.53</v>
      </c>
      <c r="D23" s="16">
        <f t="shared" ca="1" si="0"/>
        <v>280.79000000000002</v>
      </c>
      <c r="E23" s="16">
        <f ca="1">RANDBETWEEN('Wheat Budget'!E$25*100,'Wheat Budget'!F$25*100)/100</f>
        <v>324.87</v>
      </c>
      <c r="F23" s="16">
        <f t="shared" ca="1" si="1"/>
        <v>-44.079999999999984</v>
      </c>
      <c r="G23" s="16">
        <f t="shared" ca="1" si="3"/>
        <v>114.9500000000001</v>
      </c>
      <c r="H23" s="16">
        <f t="shared" ca="1" si="4"/>
        <v>614.95000000000027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6B63-EC7E-4F39-806F-7A65522698C8}">
  <sheetPr>
    <tabColor rgb="FFFFC000"/>
  </sheetPr>
  <dimension ref="A1:G22"/>
  <sheetViews>
    <sheetView showGridLines="0" workbookViewId="0">
      <selection activeCell="J14" sqref="J14"/>
    </sheetView>
  </sheetViews>
  <sheetFormatPr defaultRowHeight="16.5" x14ac:dyDescent="0.3"/>
  <cols>
    <col min="1" max="1" width="24" style="2" bestFit="1" customWidth="1"/>
    <col min="2" max="5" width="12" style="2" bestFit="1" customWidth="1"/>
    <col min="6" max="6" width="12.28515625" style="2" bestFit="1" customWidth="1"/>
    <col min="7" max="16384" width="9.140625" style="2"/>
  </cols>
  <sheetData>
    <row r="1" spans="1:7" ht="18" thickBot="1" x14ac:dyDescent="0.35">
      <c r="A1" s="1" t="s">
        <v>43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</row>
    <row r="2" spans="1:7" ht="17.25" thickTop="1" x14ac:dyDescent="0.3">
      <c r="A2" s="3" t="s">
        <v>44</v>
      </c>
      <c r="B2" s="4">
        <v>0</v>
      </c>
      <c r="C2" s="4">
        <v>0</v>
      </c>
      <c r="D2" s="4">
        <f>-C19</f>
        <v>-175.14500000000001</v>
      </c>
      <c r="E2" s="4">
        <f>D21</f>
        <v>-150.20000000000002</v>
      </c>
      <c r="F2" s="5">
        <v>0</v>
      </c>
      <c r="G2" s="4"/>
    </row>
    <row r="3" spans="1:7" x14ac:dyDescent="0.3">
      <c r="A3" s="6"/>
      <c r="B3" s="4"/>
      <c r="C3" s="4"/>
      <c r="D3" s="4"/>
      <c r="E3" s="4"/>
      <c r="F3" s="7"/>
      <c r="G3" s="4"/>
    </row>
    <row r="4" spans="1:7" x14ac:dyDescent="0.3">
      <c r="A4" s="3" t="s">
        <v>45</v>
      </c>
      <c r="B4" s="4"/>
      <c r="C4" s="4"/>
      <c r="D4" s="4"/>
      <c r="E4" s="4"/>
      <c r="F4" s="7"/>
      <c r="G4" s="4"/>
    </row>
    <row r="5" spans="1:7" x14ac:dyDescent="0.3">
      <c r="A5" s="8" t="s">
        <v>46</v>
      </c>
      <c r="B5" s="9"/>
      <c r="C5" s="9">
        <v>0</v>
      </c>
      <c r="D5" s="9">
        <f>'Wheat Budget'!$B$32*'Wheat Budget'!$B$27*0.25</f>
        <v>82.49</v>
      </c>
      <c r="E5" s="9">
        <f>'Wheat Budget'!$B$32*'Wheat Budget'!$B$27*0.75</f>
        <v>247.46999999999997</v>
      </c>
      <c r="F5" s="10"/>
      <c r="G5" s="4"/>
    </row>
    <row r="6" spans="1:7" x14ac:dyDescent="0.3">
      <c r="A6" s="6" t="s">
        <v>47</v>
      </c>
      <c r="B6" s="4">
        <f>B5</f>
        <v>0</v>
      </c>
      <c r="C6" s="4">
        <f t="shared" ref="C6:E6" si="0">C5</f>
        <v>0</v>
      </c>
      <c r="D6" s="4">
        <f t="shared" si="0"/>
        <v>82.49</v>
      </c>
      <c r="E6" s="4">
        <f>E5</f>
        <v>247.46999999999997</v>
      </c>
      <c r="F6" s="7">
        <f>SUM(B6:E6)</f>
        <v>329.96</v>
      </c>
      <c r="G6" s="4"/>
    </row>
    <row r="7" spans="1:7" x14ac:dyDescent="0.3">
      <c r="A7" s="6"/>
      <c r="B7" s="4"/>
      <c r="C7" s="4"/>
      <c r="D7" s="4"/>
      <c r="E7" s="4"/>
      <c r="F7" s="7"/>
      <c r="G7" s="4"/>
    </row>
    <row r="8" spans="1:7" x14ac:dyDescent="0.3">
      <c r="A8" s="3" t="s">
        <v>48</v>
      </c>
      <c r="B8" s="4"/>
      <c r="C8" s="4"/>
      <c r="D8" s="4"/>
      <c r="E8" s="4"/>
      <c r="F8" s="7"/>
      <c r="G8" s="4"/>
    </row>
    <row r="9" spans="1:7" x14ac:dyDescent="0.3">
      <c r="A9" s="6" t="s">
        <v>1</v>
      </c>
      <c r="B9" s="4"/>
      <c r="C9" s="4">
        <f>'Wheat Budget'!B4</f>
        <v>26</v>
      </c>
      <c r="D9" s="4"/>
      <c r="E9" s="4"/>
      <c r="F9" s="7"/>
      <c r="G9" s="4"/>
    </row>
    <row r="10" spans="1:7" x14ac:dyDescent="0.3">
      <c r="A10" s="6" t="s">
        <v>2</v>
      </c>
      <c r="B10" s="4"/>
      <c r="C10" s="4">
        <f>'Wheat Budget'!B5</f>
        <v>76.7</v>
      </c>
      <c r="D10" s="4"/>
      <c r="E10" s="4"/>
      <c r="F10" s="7"/>
      <c r="G10" s="4"/>
    </row>
    <row r="11" spans="1:7" x14ac:dyDescent="0.3">
      <c r="A11" s="6" t="s">
        <v>14</v>
      </c>
      <c r="B11" s="4"/>
      <c r="C11" s="4">
        <f>'Wheat Budget'!B6</f>
        <v>26.45</v>
      </c>
      <c r="D11" s="4"/>
      <c r="E11" s="4"/>
      <c r="F11" s="7"/>
      <c r="G11" s="4"/>
    </row>
    <row r="12" spans="1:7" x14ac:dyDescent="0.3">
      <c r="A12" s="6" t="s">
        <v>3</v>
      </c>
      <c r="B12" s="4"/>
      <c r="C12" s="4"/>
      <c r="D12" s="4">
        <f>'Wheat Budget'!B7</f>
        <v>21.63</v>
      </c>
      <c r="E12" s="4"/>
      <c r="F12" s="7"/>
      <c r="G12" s="4"/>
    </row>
    <row r="13" spans="1:7" x14ac:dyDescent="0.3">
      <c r="A13" s="6" t="s">
        <v>4</v>
      </c>
      <c r="B13" s="4"/>
      <c r="C13" s="4">
        <f>'Wheat Budget'!$B$8/2</f>
        <v>8.9749999999999996</v>
      </c>
      <c r="D13" s="4">
        <f>'Wheat Budget'!$B$8/2</f>
        <v>8.9749999999999996</v>
      </c>
      <c r="E13" s="4"/>
      <c r="F13" s="7"/>
      <c r="G13" s="4"/>
    </row>
    <row r="14" spans="1:7" x14ac:dyDescent="0.3">
      <c r="A14" s="6" t="s">
        <v>5</v>
      </c>
      <c r="B14" s="4"/>
      <c r="C14" s="4">
        <f>'Wheat Budget'!$B$9/2</f>
        <v>5</v>
      </c>
      <c r="D14" s="4">
        <f>'Wheat Budget'!$B$9/2</f>
        <v>5</v>
      </c>
      <c r="E14" s="4"/>
      <c r="F14" s="7"/>
      <c r="G14" s="4"/>
    </row>
    <row r="15" spans="1:7" x14ac:dyDescent="0.3">
      <c r="A15" s="6" t="s">
        <v>6</v>
      </c>
      <c r="B15" s="4"/>
      <c r="C15" s="4">
        <f>'Wheat Budget'!B10</f>
        <v>10.08</v>
      </c>
      <c r="D15" s="4"/>
      <c r="E15" s="4"/>
      <c r="F15" s="7"/>
      <c r="G15" s="4"/>
    </row>
    <row r="16" spans="1:7" x14ac:dyDescent="0.3">
      <c r="A16" s="6" t="s">
        <v>7</v>
      </c>
      <c r="B16" s="4"/>
      <c r="C16" s="4">
        <f>'Wheat Budget'!$B$11/2</f>
        <v>6.05</v>
      </c>
      <c r="D16" s="4">
        <f>'Wheat Budget'!$B$11/2</f>
        <v>6.05</v>
      </c>
      <c r="E16" s="4"/>
      <c r="F16" s="7"/>
      <c r="G16" s="4"/>
    </row>
    <row r="17" spans="1:7" x14ac:dyDescent="0.3">
      <c r="A17" s="6" t="s">
        <v>8</v>
      </c>
      <c r="B17" s="11"/>
      <c r="C17" s="11">
        <f>'Wheat Budget'!$B$12/2</f>
        <v>2.7650000000000001</v>
      </c>
      <c r="D17" s="11">
        <f>'Wheat Budget'!$B$12/2</f>
        <v>2.7650000000000001</v>
      </c>
      <c r="E17" s="11"/>
      <c r="F17" s="7"/>
      <c r="G17" s="4"/>
    </row>
    <row r="18" spans="1:7" x14ac:dyDescent="0.3">
      <c r="A18" s="12" t="s">
        <v>49</v>
      </c>
      <c r="B18" s="9"/>
      <c r="C18" s="9">
        <f>'Wheat Budget'!$B$23/2</f>
        <v>13.125</v>
      </c>
      <c r="D18" s="9">
        <f>'Wheat Budget'!$B$23/2</f>
        <v>13.125</v>
      </c>
      <c r="E18" s="9"/>
      <c r="F18" s="10"/>
      <c r="G18" s="4"/>
    </row>
    <row r="19" spans="1:7" x14ac:dyDescent="0.3">
      <c r="A19" s="3" t="s">
        <v>50</v>
      </c>
      <c r="B19" s="4"/>
      <c r="C19" s="4">
        <f>SUM(C9:C18)</f>
        <v>175.14500000000001</v>
      </c>
      <c r="D19" s="4">
        <f>SUM(D9:D18)</f>
        <v>57.544999999999995</v>
      </c>
      <c r="E19" s="4">
        <f>SUM(E9:E18)</f>
        <v>0</v>
      </c>
      <c r="F19" s="7">
        <f>SUM(B19:E19)</f>
        <v>232.69</v>
      </c>
      <c r="G19" s="4"/>
    </row>
    <row r="20" spans="1:7" x14ac:dyDescent="0.3">
      <c r="A20" s="6"/>
      <c r="B20" s="4"/>
      <c r="C20" s="4"/>
      <c r="D20" s="4"/>
      <c r="E20" s="4"/>
      <c r="F20" s="10"/>
      <c r="G20" s="4"/>
    </row>
    <row r="21" spans="1:7" ht="17.25" thickBot="1" x14ac:dyDescent="0.35">
      <c r="A21" s="13" t="s">
        <v>51</v>
      </c>
      <c r="B21" s="14">
        <v>0</v>
      </c>
      <c r="C21" s="14">
        <f>C2+C6-C19</f>
        <v>-175.14500000000001</v>
      </c>
      <c r="D21" s="14">
        <f>D2+D6-D19</f>
        <v>-150.20000000000002</v>
      </c>
      <c r="E21" s="14">
        <f t="shared" ref="D21:F21" si="1">E2+E6-E19</f>
        <v>97.269999999999953</v>
      </c>
      <c r="F21" s="14">
        <f>F2+F6-F19</f>
        <v>97.269999999999982</v>
      </c>
      <c r="G21" s="4"/>
    </row>
    <row r="22" spans="1:7" ht="17.25" thickTop="1" x14ac:dyDescent="0.3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Wheat Budget</vt:lpstr>
      <vt:lpstr>Wheat Forecast</vt:lpstr>
      <vt:lpstr>Wheat Projected 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2021-02-24T07:12:35Z</dcterms:created>
  <dcterms:modified xsi:type="dcterms:W3CDTF">2021-02-24T09:55:21Z</dcterms:modified>
</cp:coreProperties>
</file>